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edbull\Userdata\EMEA\Business Development\"/>
    </mc:Choice>
  </mc:AlternateContent>
  <xr:revisionPtr revIDLastSave="0" documentId="13_ncr:1_{370B29D2-5E28-4A48-A6BD-5B610C017555}" xr6:coauthVersionLast="47" xr6:coauthVersionMax="47" xr10:uidLastSave="{00000000-0000-0000-0000-000000000000}"/>
  <bookViews>
    <workbookView xWindow="-120" yWindow="-120" windowWidth="29040" windowHeight="15720" xr2:uid="{00000000-000D-0000-FFFF-FFFF00000000}"/>
  </bookViews>
  <sheets>
    <sheet name="SUMMARY" sheetId="1" r:id="rId1"/>
    <sheet name="Americas" sheetId="2" r:id="rId2"/>
    <sheet name="EMEA &amp; ASPAC" sheetId="3" r:id="rId3"/>
    <sheet name="CQG Future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4" l="1"/>
  <c r="C17" i="1" s="1"/>
  <c r="C60" i="3"/>
  <c r="H16" i="1" s="1"/>
  <c r="H19" i="1" s="1"/>
  <c r="C59" i="3"/>
  <c r="F16" i="1" s="1"/>
  <c r="F19" i="1" s="1"/>
  <c r="C58" i="3"/>
  <c r="E16" i="1" s="1"/>
  <c r="E19" i="1" s="1"/>
  <c r="C57" i="3"/>
  <c r="D16" i="1" s="1"/>
  <c r="D19" i="1" s="1"/>
  <c r="C56" i="3"/>
  <c r="G16" i="1" s="1"/>
  <c r="G19" i="1" s="1"/>
  <c r="C61" i="3"/>
  <c r="C16" i="1" s="1"/>
  <c r="C54" i="2"/>
  <c r="I15" i="1" s="1"/>
  <c r="I19" i="1" s="1"/>
  <c r="A29" i="2"/>
  <c r="A22" i="2"/>
  <c r="C55" i="2" s="1"/>
  <c r="C15" i="1" s="1"/>
  <c r="A14" i="2"/>
  <c r="C19" i="1" l="1"/>
</calcChain>
</file>

<file path=xl/sharedStrings.xml><?xml version="1.0" encoding="utf-8"?>
<sst xmlns="http://schemas.openxmlformats.org/spreadsheetml/2006/main" count="288" uniqueCount="161">
  <si>
    <t>NEOVEST</t>
  </si>
  <si>
    <t>Exchange Market Data Cost Summary</t>
  </si>
  <si>
    <t>Updated: October 1, 2025</t>
  </si>
  <si>
    <t>YOUR SELECTED EXCHANGE COSTS</t>
  </si>
  <si>
    <t>Region</t>
  </si>
  <si>
    <t>USD</t>
  </si>
  <si>
    <t>GBP</t>
  </si>
  <si>
    <t>HKD</t>
  </si>
  <si>
    <t>JPY</t>
  </si>
  <si>
    <t>CHF</t>
  </si>
  <si>
    <t>SGD</t>
  </si>
  <si>
    <t>BRL</t>
  </si>
  <si>
    <t>Americas</t>
  </si>
  <si>
    <t>EMEA &amp; ASPAC</t>
  </si>
  <si>
    <t>CQG Futures</t>
  </si>
  <si>
    <t>GRAND TOTAL</t>
  </si>
  <si>
    <t>Americas - Exchange Market Data Costs</t>
  </si>
  <si>
    <t>Select exchanges below. Access fees (green) are automatically selected.</t>
  </si>
  <si>
    <t>Select</t>
  </si>
  <si>
    <t>Exchange</t>
  </si>
  <si>
    <t>Cost</t>
  </si>
  <si>
    <t>Currency</t>
  </si>
  <si>
    <t>Notes</t>
  </si>
  <si>
    <t>AMEX</t>
  </si>
  <si>
    <t>Nyse - 1-2 users:  $45</t>
  </si>
  <si>
    <t>Nyse - 3-999 users:  $27</t>
  </si>
  <si>
    <t>Nyse - 1,000-9,999 users: $ 23</t>
  </si>
  <si>
    <t>Nyse - 10,000+ users:  $19</t>
  </si>
  <si>
    <t>Nyse Open Book</t>
  </si>
  <si>
    <t>ARCA</t>
  </si>
  <si>
    <t>NYSE Access Fee - $18/user accessing NYSE products</t>
  </si>
  <si>
    <t>AUTO-SELECTED when any NYSE exchange is selected</t>
  </si>
  <si>
    <t>Nasdaq Level I</t>
  </si>
  <si>
    <t>Nasdaq Level II (includes cost for level I)</t>
  </si>
  <si>
    <t>Nasdaq Total View (includes cost for levels I and II)</t>
  </si>
  <si>
    <t>Russell Indices - $16.30 for 99+ users</t>
  </si>
  <si>
    <t>Russell Indices Access Fee</t>
  </si>
  <si>
    <t>AUTO-SELECTED when Russell Indices are selected</t>
  </si>
  <si>
    <t>Pink Sheets Level I</t>
  </si>
  <si>
    <t>Pink Sheets Level II (includes cost for level I)</t>
  </si>
  <si>
    <t>NYSE Global OTC Fee (charged to all enabled for Pink Sheets I or II)</t>
  </si>
  <si>
    <t>AUTO-SELECTED when Pink Sheets Level I or II are selected</t>
  </si>
  <si>
    <t>CBOT</t>
  </si>
  <si>
    <t>CME</t>
  </si>
  <si>
    <t>S&amp;P</t>
  </si>
  <si>
    <t>Nymex</t>
  </si>
  <si>
    <t>Comex</t>
  </si>
  <si>
    <t>OPRA</t>
  </si>
  <si>
    <t>OPRA Access Fee - $18/user accessing OPRA products</t>
  </si>
  <si>
    <t>AUTO-SELECTED when OPRA is selected</t>
  </si>
  <si>
    <t>CBOE Indices</t>
  </si>
  <si>
    <t>CBOE Futures Level I</t>
  </si>
  <si>
    <t>CBOE Futures Level II (includes cost for Level I)</t>
  </si>
  <si>
    <t>General Indices</t>
  </si>
  <si>
    <t>Dow Jones Indices</t>
  </si>
  <si>
    <t>Nasdaq GIDS</t>
  </si>
  <si>
    <t>Acquire Media North America News</t>
  </si>
  <si>
    <t>Acquire Media Global News</t>
  </si>
  <si>
    <t>TSX Level I (outside Canada)</t>
  </si>
  <si>
    <t>TSX Level I (inside Canada)</t>
  </si>
  <si>
    <t>TSX Level II Market Book (outside Canada- cost in addition to TSX Level I)</t>
  </si>
  <si>
    <t>TSX Level II Market Book (inside Canada- cost in addition to TSX Level I)</t>
  </si>
  <si>
    <t>TSX Venture (outside Canada- cost in addition to TSX Level I and Level II)</t>
  </si>
  <si>
    <t>TSX Venture (inside Canada- cost in addition to TSX Level I and Level II)</t>
  </si>
  <si>
    <t>TSX ATS and Dark Pool Depth of Book (outside Canada)</t>
  </si>
  <si>
    <t>TSX ATS and Dark Pool Depth of Book (inside Canada)</t>
  </si>
  <si>
    <t>LitBook Depth</t>
  </si>
  <si>
    <t>NeoBook Depth</t>
  </si>
  <si>
    <t>Bovespa (client located in Brazil)</t>
  </si>
  <si>
    <t>Bovespa (client located outside of Brazil)</t>
  </si>
  <si>
    <t>Americas SELECTED TOTALS</t>
  </si>
  <si>
    <t>BRL:</t>
  </si>
  <si>
    <t>USD:</t>
  </si>
  <si>
    <t>EMEA &amp; ASPAC - Exchange Market Data Costs</t>
  </si>
  <si>
    <t>Australia Stock Exchange</t>
  </si>
  <si>
    <t>BATS Chi-X Europe Level I (included in every Level I European feed)</t>
  </si>
  <si>
    <t xml:space="preserve">BATS Chi-X Europe Level II    </t>
  </si>
  <si>
    <t>Bursa Malaysia Level II</t>
  </si>
  <si>
    <t>Chi-X Australia (charged to all enabled for Australia Stock Exchange)</t>
  </si>
  <si>
    <t>Eurex Futures</t>
  </si>
  <si>
    <t>Euronext Indices</t>
  </si>
  <si>
    <t xml:space="preserve">Euronext Level I (Amsterdam, Brussels, Lisbon, Paris) </t>
  </si>
  <si>
    <t>Euronext Level II (Amsterdam, Brussels, Lisbon, Paris)</t>
  </si>
  <si>
    <t>Hong Kong Stock Exchange</t>
  </si>
  <si>
    <t>Indonesia Level I</t>
  </si>
  <si>
    <t>Indonesia Level II</t>
  </si>
  <si>
    <t>Ireland Stock Exchange Level II</t>
  </si>
  <si>
    <t>Kosdaq (Korea)</t>
  </si>
  <si>
    <t>KOSPI (Korea)</t>
  </si>
  <si>
    <t>KOSPI Indexes</t>
  </si>
  <si>
    <t>LSE Level I</t>
  </si>
  <si>
    <t>LSE Level II</t>
  </si>
  <si>
    <t>Milan Level I</t>
  </si>
  <si>
    <t>Milan Level II</t>
  </si>
  <si>
    <t>OMX Nordic Equities Level I (Copenhagen, Stockholm, Helsinki, Iceland)</t>
  </si>
  <si>
    <t>OMX Nordic Equities Level II (Copenhagen, Stockholm, Helsinki, Iceland)</t>
  </si>
  <si>
    <t>Oslo Stock Exchange</t>
  </si>
  <si>
    <t>Prague Stock Exchange Level I</t>
  </si>
  <si>
    <t>Prague Stock Exchange Level II</t>
  </si>
  <si>
    <t>SIBE (Madrid) I</t>
  </si>
  <si>
    <t>SIBE (Madrid) II</t>
  </si>
  <si>
    <t>Singapore Stock Exchange Level I</t>
  </si>
  <si>
    <t>Singapore Stock Exchange Level II</t>
  </si>
  <si>
    <t>STOXX Indices</t>
  </si>
  <si>
    <t>SWX/ Virt-X I</t>
  </si>
  <si>
    <t>SWX/ Virt-X II</t>
  </si>
  <si>
    <t>Taipei Exchange</t>
  </si>
  <si>
    <t>Taiwan Stock Exchange</t>
  </si>
  <si>
    <t>Thailand Level I</t>
  </si>
  <si>
    <t>Thailand Level II</t>
  </si>
  <si>
    <t>Turquoise Level I (if also enabled for LSE)</t>
  </si>
  <si>
    <t>Turquoise Level I (included in every Level I European feed)</t>
  </si>
  <si>
    <t xml:space="preserve">Turquoise Level II   </t>
  </si>
  <si>
    <t>Turquoise Level II (if also enabled for LSE data)</t>
  </si>
  <si>
    <t>Vienna Level I</t>
  </si>
  <si>
    <t>Vienna Level II</t>
  </si>
  <si>
    <t>Xetra Level I</t>
  </si>
  <si>
    <t>Xetra Level II</t>
  </si>
  <si>
    <t>EMEA &amp; ASPAC SELECTED TOTALS</t>
  </si>
  <si>
    <t>CHF:</t>
  </si>
  <si>
    <t>GBP:</t>
  </si>
  <si>
    <t>HKD:</t>
  </si>
  <si>
    <t>JPY:</t>
  </si>
  <si>
    <t>SGD:</t>
  </si>
  <si>
    <t>CQG Futures - Exchange Market Data Costs</t>
  </si>
  <si>
    <t>CQG Access Fee (green) is automatically selected when any exchange is selected.</t>
  </si>
  <si>
    <t>CQG Access Fee</t>
  </si>
  <si>
    <t>AUTO-SELECTED when any CQG exchange is selected. CQG acts as Neovest's vendor of record.</t>
  </si>
  <si>
    <t>Australia 24(SFE)</t>
  </si>
  <si>
    <t>BM&amp;F Brazil Futures(Non-Brazil)</t>
  </si>
  <si>
    <t>Borsa Italiana- Italian Equities, Futures, and Options</t>
  </si>
  <si>
    <t>Bursa Malaysia Derivatives Exchange</t>
  </si>
  <si>
    <t>Euronext-Commodities Derivatives - Equity and Index Derivatives</t>
  </si>
  <si>
    <t>EEX Agricultural</t>
  </si>
  <si>
    <t>Hong Kong Futures Exchange</t>
  </si>
  <si>
    <t>ICE Futures Europe - Commodities</t>
  </si>
  <si>
    <t>ICE Futures Europe - Financials (ICE-LIFFE)</t>
  </si>
  <si>
    <t>Sometimes called ICF</t>
  </si>
  <si>
    <t>ICE ENDEX</t>
  </si>
  <si>
    <t>ICE Futures U.S.</t>
  </si>
  <si>
    <t>Add Canadian Grain</t>
  </si>
  <si>
    <t>ICE Futures U.S. Canadian Grain</t>
  </si>
  <si>
    <t>Add with ICE Futures US</t>
  </si>
  <si>
    <t>Johannesburg Stock Exchange-Derivatives (SAF)</t>
  </si>
  <si>
    <t>KRX-Korean Exchange Pro</t>
  </si>
  <si>
    <t>LME</t>
  </si>
  <si>
    <t>MEFF</t>
  </si>
  <si>
    <t>MIAX Futures Exchange</t>
  </si>
  <si>
    <t>Montreal Exchange - MX</t>
  </si>
  <si>
    <t>NASDAQ OMX Derivatives</t>
  </si>
  <si>
    <t>Osaka Futures/TOCOM</t>
  </si>
  <si>
    <t>Singapore Futures - SGX Derivatives</t>
  </si>
  <si>
    <t>Tokyo Financial Futures</t>
  </si>
  <si>
    <t>CQG Futures SELECTED TOTALS</t>
  </si>
  <si>
    <t>Tokyo Stock Exchange (incl Osaka)</t>
  </si>
  <si>
    <t>NASDAQ Agreement (required)</t>
  </si>
  <si>
    <t>NYSE Agreement (required)</t>
  </si>
  <si>
    <t>CME Group Agreement (required)</t>
  </si>
  <si>
    <t>Canada Agreement (required)</t>
  </si>
  <si>
    <t>OPRA Agreement (required)</t>
  </si>
  <si>
    <t>HOW TO USE THIS TOOL:
1. Navigate to the Americas, EMEA &amp; ASPAC, or CQG Futures tabs
2. Click cells in the "Select" column and choose X or ✓ from the dropdown
3. Access fees (highlighted in green) are automatically selected when you select related exchanges
4. Return to this SUMMARY tab to see your total costs across all regions
5. Send to your Neovest representative complete with necessary agreements
6. Invoicing will be in USD using FX rates updated quarterly (available on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</si>
</sst>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24"/>
      <color rgb="FF003D7A"/>
      <name val="Calibri"/>
    </font>
    <font>
      <sz val="14"/>
      <color rgb="FF4A90E2"/>
      <name val="Calibri"/>
    </font>
    <font>
      <i/>
      <sz val="10"/>
      <color rgb="FF666666"/>
      <name val="Calibri"/>
    </font>
    <font>
      <b/>
      <sz val="11"/>
      <color rgb="FFFFFFFF"/>
      <name val="Calibri"/>
    </font>
    <font>
      <b/>
      <sz val="12"/>
      <color rgb="FF003D7A"/>
      <name val="Calibri"/>
    </font>
    <font>
      <sz val="10"/>
      <name val="Calibri"/>
    </font>
    <font>
      <i/>
      <sz val="9"/>
      <color rgb="FF666666"/>
      <name val="Calibri"/>
    </font>
    <font>
      <b/>
      <sz val="12"/>
      <color rgb="FF006600"/>
      <name val="Calibri"/>
    </font>
    <font>
      <b/>
      <sz val="11"/>
      <color rgb="FF003D7A"/>
      <name val="Calibri"/>
    </font>
    <font>
      <b/>
      <sz val="10"/>
      <name val="Calibri"/>
    </font>
    <font>
      <b/>
      <sz val="10"/>
      <color rgb="FF006600"/>
      <name val="Calibri"/>
    </font>
    <font>
      <b/>
      <sz val="32"/>
      <color rgb="FF003D7A"/>
      <name val="Calibri"/>
    </font>
    <font>
      <sz val="18"/>
      <color rgb="FF4A90E2"/>
      <name val="Calibri"/>
    </font>
    <font>
      <i/>
      <sz val="11"/>
      <color rgb="FF666666"/>
      <name val="Calibri"/>
    </font>
    <font>
      <sz val="11"/>
      <color rgb="FF333333"/>
      <name val="Calibri"/>
    </font>
    <font>
      <b/>
      <sz val="16"/>
      <color rgb="FF003D7A"/>
      <name val="Calibri"/>
    </font>
    <font>
      <b/>
      <sz val="11"/>
      <name val="Calibri"/>
    </font>
    <font>
      <b/>
      <sz val="12"/>
      <color rgb="FFFFFFFF"/>
      <name val="Calibri"/>
    </font>
    <font>
      <u/>
      <sz val="11"/>
      <color theme="10"/>
      <name val="Calibri"/>
      <family val="2"/>
      <scheme val="minor"/>
    </font>
  </fonts>
  <fills count="6">
    <fill>
      <patternFill patternType="none"/>
    </fill>
    <fill>
      <patternFill patternType="gray125"/>
    </fill>
    <fill>
      <patternFill patternType="solid">
        <fgColor rgb="FF003D7A"/>
        <bgColor rgb="FF003D7A"/>
      </patternFill>
    </fill>
    <fill>
      <patternFill patternType="solid">
        <fgColor rgb="FFE8F4F8"/>
        <bgColor rgb="FFE8F4F8"/>
      </patternFill>
    </fill>
    <fill>
      <patternFill patternType="solid">
        <fgColor rgb="FF90EE90"/>
        <bgColor rgb="FF90EE90"/>
      </patternFill>
    </fill>
    <fill>
      <patternFill patternType="solid">
        <fgColor rgb="FFFFE699"/>
        <bgColor rgb="FFFFE699"/>
      </patternFill>
    </fill>
  </fills>
  <borders count="13">
    <border>
      <left/>
      <right/>
      <top/>
      <bottom/>
      <diagonal/>
    </border>
    <border>
      <left style="thin">
        <color rgb="FFCCCCCC"/>
      </left>
      <right style="thin">
        <color rgb="FFCCCCCC"/>
      </right>
      <top style="thin">
        <color rgb="FFCCCCCC"/>
      </top>
      <bottom style="thin">
        <color rgb="FFCCCCCC"/>
      </bottom>
      <diagonal/>
    </border>
    <border>
      <left style="medium">
        <color rgb="FF4A90E2"/>
      </left>
      <right style="medium">
        <color rgb="FF4A90E2"/>
      </right>
      <top style="medium">
        <color rgb="FF4A90E2"/>
      </top>
      <bottom style="medium">
        <color rgb="FF4A90E2"/>
      </bottom>
      <diagonal/>
    </border>
    <border>
      <left style="medium">
        <color rgb="FF003D7A"/>
      </left>
      <right style="medium">
        <color rgb="FF003D7A"/>
      </right>
      <top style="medium">
        <color rgb="FF003D7A"/>
      </top>
      <bottom style="medium">
        <color rgb="FF003D7A"/>
      </bottom>
      <diagonal/>
    </border>
    <border>
      <left/>
      <right/>
      <top style="medium">
        <color rgb="FF4A90E2"/>
      </top>
      <bottom/>
      <diagonal/>
    </border>
    <border>
      <left style="medium">
        <color rgb="FF4A90E2"/>
      </left>
      <right/>
      <top/>
      <bottom/>
      <diagonal/>
    </border>
    <border>
      <left/>
      <right style="medium">
        <color rgb="FF4A90E2"/>
      </right>
      <top style="medium">
        <color rgb="FF4A90E2"/>
      </top>
      <bottom/>
      <diagonal/>
    </border>
    <border>
      <left/>
      <right style="medium">
        <color rgb="FF4A90E2"/>
      </right>
      <top/>
      <bottom/>
      <diagonal/>
    </border>
    <border>
      <left style="medium">
        <color rgb="FF4A90E2"/>
      </left>
      <right/>
      <top/>
      <bottom style="medium">
        <color rgb="FF4A90E2"/>
      </bottom>
      <diagonal/>
    </border>
    <border>
      <left/>
      <right/>
      <top/>
      <bottom style="medium">
        <color rgb="FF4A90E2"/>
      </bottom>
      <diagonal/>
    </border>
    <border>
      <left/>
      <right style="medium">
        <color rgb="FF4A90E2"/>
      </right>
      <top/>
      <bottom style="medium">
        <color rgb="FF4A90E2"/>
      </bottom>
      <diagonal/>
    </border>
    <border>
      <left style="thin">
        <color rgb="FFCCCCCC"/>
      </left>
      <right style="thin">
        <color rgb="FFCCCCCC"/>
      </right>
      <top style="thin">
        <color rgb="FFCCCCCC"/>
      </top>
      <bottom/>
      <diagonal/>
    </border>
    <border>
      <left style="thin">
        <color rgb="FFCCCCCC"/>
      </left>
      <right style="thin">
        <color rgb="FFCCCCCC"/>
      </right>
      <top/>
      <bottom style="thin">
        <color rgb="FFCCCCCC"/>
      </bottom>
      <diagonal/>
    </border>
  </borders>
  <cellStyleXfs count="2">
    <xf numFmtId="0" fontId="0" fillId="0" borderId="0"/>
    <xf numFmtId="0" fontId="19" fillId="0" borderId="0" applyNumberFormat="0" applyFill="0" applyBorder="0" applyAlignment="0" applyProtection="0"/>
  </cellStyleXfs>
  <cellXfs count="46">
    <xf numFmtId="0" fontId="0" fillId="0" borderId="0" xfId="0"/>
    <xf numFmtId="0" fontId="12" fillId="0" borderId="0" xfId="0" applyFont="1"/>
    <xf numFmtId="0" fontId="13" fillId="0" borderId="0" xfId="0" applyFont="1"/>
    <xf numFmtId="0" fontId="14" fillId="0" borderId="0" xfId="0" applyFont="1"/>
    <xf numFmtId="0" fontId="4" fillId="2" borderId="1" xfId="0" applyFont="1" applyFill="1" applyBorder="1" applyAlignment="1">
      <alignment horizontal="center" vertical="center"/>
    </xf>
    <xf numFmtId="0" fontId="17" fillId="0" borderId="1" xfId="0" applyFont="1" applyBorder="1" applyAlignment="1">
      <alignment horizontal="left" vertical="center"/>
    </xf>
    <xf numFmtId="4" fontId="0" fillId="3" borderId="1" xfId="0" applyNumberFormat="1" applyFill="1" applyBorder="1" applyAlignment="1">
      <alignment horizontal="right" vertical="center"/>
    </xf>
    <xf numFmtId="4" fontId="0" fillId="0" borderId="1" xfId="0" applyNumberFormat="1" applyBorder="1" applyAlignment="1">
      <alignment horizontal="right" vertical="center"/>
    </xf>
    <xf numFmtId="0" fontId="18" fillId="2" borderId="3" xfId="0" applyFont="1" applyFill="1" applyBorder="1" applyAlignment="1">
      <alignment horizontal="left" vertical="center"/>
    </xf>
    <xf numFmtId="4" fontId="18" fillId="2" borderId="3" xfId="0" applyNumberFormat="1" applyFont="1" applyFill="1" applyBorder="1" applyAlignment="1">
      <alignment horizontal="right" vertical="center"/>
    </xf>
    <xf numFmtId="0" fontId="1" fillId="0" borderId="0" xfId="0" applyFont="1"/>
    <xf numFmtId="0" fontId="2" fillId="0" borderId="0" xfId="0" applyFont="1"/>
    <xf numFmtId="0" fontId="3" fillId="0" borderId="0" xfId="0" applyFont="1"/>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4"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4" fontId="6" fillId="3" borderId="1" xfId="0" applyNumberFormat="1" applyFont="1" applyFill="1" applyBorder="1" applyAlignment="1">
      <alignment horizontal="right" vertical="center"/>
    </xf>
    <xf numFmtId="0" fontId="6"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6" fillId="4" borderId="1" xfId="0"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6" fillId="4"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10" fillId="0" borderId="0" xfId="0" applyFont="1" applyAlignment="1">
      <alignment horizontal="right" vertical="center"/>
    </xf>
    <xf numFmtId="4" fontId="11" fillId="5" borderId="1" xfId="0" applyNumberFormat="1" applyFont="1" applyFill="1" applyBorder="1" applyAlignment="1">
      <alignment horizontal="right" vertical="center"/>
    </xf>
    <xf numFmtId="0" fontId="16" fillId="0" borderId="0" xfId="0" applyFont="1"/>
    <xf numFmtId="0" fontId="0" fillId="0" borderId="0" xfId="0"/>
    <xf numFmtId="0" fontId="15" fillId="3" borderId="2" xfId="0" applyFont="1" applyFill="1" applyBorder="1" applyAlignment="1">
      <alignment horizontal="left" vertical="top" wrapText="1"/>
    </xf>
    <xf numFmtId="0" fontId="0" fillId="0" borderId="4" xfId="0" applyBorder="1"/>
    <xf numFmtId="0" fontId="0" fillId="0" borderId="6"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9" fillId="0" borderId="0" xfId="0" applyFont="1"/>
    <xf numFmtId="0" fontId="19" fillId="0" borderId="0" xfId="1"/>
    <xf numFmtId="0" fontId="19" fillId="0" borderId="1" xfId="1" applyBorder="1" applyAlignment="1">
      <alignment horizontal="left" vertical="center" wrapText="1"/>
    </xf>
    <xf numFmtId="0" fontId="19" fillId="0" borderId="11" xfId="1" applyBorder="1" applyAlignment="1">
      <alignment horizontal="left" vertical="center" wrapText="1"/>
    </xf>
    <xf numFmtId="0" fontId="19" fillId="0" borderId="12" xfId="1" applyBorder="1" applyAlignment="1">
      <alignment horizontal="left" vertical="center" wrapText="1"/>
    </xf>
    <xf numFmtId="0" fontId="19" fillId="3" borderId="1" xfId="1" applyFill="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eovest.com/jpmcp-cm/content/dam/jpm-cp/neovest/public/pdf/CMECBOTNYMEXCOMEX.pdf" TargetMode="External"/><Relationship Id="rId2" Type="http://schemas.openxmlformats.org/officeDocument/2006/relationships/hyperlink" Target="https://www.neovest.com/jpmcp-cm/content/dam/jpm-cp/neovest/public/pdf/sales_Nasdaq_Online.pdf" TargetMode="External"/><Relationship Id="rId1" Type="http://schemas.openxmlformats.org/officeDocument/2006/relationships/hyperlink" Target="https://www.neovest.com/jpmcp-cm/content/dam/jpm-cp/neovest/public/pdf/sales_nyse_agreement_pro.pdf" TargetMode="External"/><Relationship Id="rId5" Type="http://schemas.openxmlformats.org/officeDocument/2006/relationships/hyperlink" Target="https://www.neovest.com/jpmcp-cm/content/dam/jpm-cp/neovest/public/pdf/sales_OPRA%20SUBSCRIBER%20AGREEMENT.pdf" TargetMode="External"/><Relationship Id="rId4" Type="http://schemas.openxmlformats.org/officeDocument/2006/relationships/hyperlink" Target="https://www.neovest.com/jpmcp-cm/content/dam/jpm-cp/neovest/public/pdf/sales_Canadian_Agreement_P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9"/>
  <sheetViews>
    <sheetView tabSelected="1" workbookViewId="0">
      <selection activeCell="J8" sqref="J8"/>
    </sheetView>
  </sheetViews>
  <sheetFormatPr defaultRowHeight="15" x14ac:dyDescent="0.25"/>
  <cols>
    <col min="1" max="1" width="3" customWidth="1"/>
    <col min="2" max="2" width="20" customWidth="1"/>
    <col min="3" max="9" width="14" customWidth="1"/>
  </cols>
  <sheetData>
    <row r="2" spans="2:9" ht="35.1" customHeight="1" x14ac:dyDescent="0.65">
      <c r="B2" s="1" t="s">
        <v>0</v>
      </c>
    </row>
    <row r="3" spans="2:9" ht="23.25" x14ac:dyDescent="0.35">
      <c r="B3" s="2" t="s">
        <v>1</v>
      </c>
    </row>
    <row r="4" spans="2:9" x14ac:dyDescent="0.25">
      <c r="B4" s="3" t="s">
        <v>2</v>
      </c>
    </row>
    <row r="6" spans="2:9" ht="84.95" customHeight="1" x14ac:dyDescent="0.25">
      <c r="B6" s="32" t="s">
        <v>160</v>
      </c>
      <c r="C6" s="33"/>
      <c r="D6" s="33"/>
      <c r="E6" s="33"/>
      <c r="F6" s="34"/>
    </row>
    <row r="7" spans="2:9" x14ac:dyDescent="0.25">
      <c r="B7" s="35"/>
      <c r="C7" s="31"/>
      <c r="D7" s="31"/>
      <c r="E7" s="31"/>
      <c r="F7" s="36"/>
    </row>
    <row r="8" spans="2:9" x14ac:dyDescent="0.25">
      <c r="B8" s="35"/>
      <c r="C8" s="31"/>
      <c r="D8" s="31"/>
      <c r="E8" s="31"/>
      <c r="F8" s="36"/>
    </row>
    <row r="9" spans="2:9" x14ac:dyDescent="0.25">
      <c r="B9" s="37"/>
      <c r="C9" s="38"/>
      <c r="D9" s="38"/>
      <c r="E9" s="38"/>
      <c r="F9" s="39"/>
    </row>
    <row r="12" spans="2:9" ht="21" x14ac:dyDescent="0.35">
      <c r="B12" s="30" t="s">
        <v>3</v>
      </c>
      <c r="C12" s="31"/>
      <c r="D12" s="31"/>
      <c r="E12" s="31"/>
      <c r="F12" s="31"/>
    </row>
    <row r="14" spans="2:9" x14ac:dyDescent="0.25">
      <c r="B14" s="4" t="s">
        <v>4</v>
      </c>
      <c r="C14" s="4" t="s">
        <v>5</v>
      </c>
      <c r="D14" s="4" t="s">
        <v>6</v>
      </c>
      <c r="E14" s="4" t="s">
        <v>7</v>
      </c>
      <c r="F14" s="4" t="s">
        <v>8</v>
      </c>
      <c r="G14" s="4" t="s">
        <v>9</v>
      </c>
      <c r="H14" s="4" t="s">
        <v>10</v>
      </c>
      <c r="I14" s="4" t="s">
        <v>11</v>
      </c>
    </row>
    <row r="15" spans="2:9" x14ac:dyDescent="0.25">
      <c r="B15" s="5" t="s">
        <v>12</v>
      </c>
      <c r="C15" s="6">
        <f>Americas!C55</f>
        <v>0</v>
      </c>
      <c r="D15" s="6">
        <v>0</v>
      </c>
      <c r="E15" s="6">
        <v>0</v>
      </c>
      <c r="F15" s="6">
        <v>0</v>
      </c>
      <c r="G15" s="6">
        <v>0</v>
      </c>
      <c r="H15" s="6">
        <v>0</v>
      </c>
      <c r="I15" s="6">
        <f>Americas!C54</f>
        <v>0</v>
      </c>
    </row>
    <row r="16" spans="2:9" x14ac:dyDescent="0.25">
      <c r="B16" s="5" t="s">
        <v>13</v>
      </c>
      <c r="C16" s="7">
        <f>'EMEA &amp; ASPAC'!C61</f>
        <v>0</v>
      </c>
      <c r="D16" s="7">
        <f>'EMEA &amp; ASPAC'!C57</f>
        <v>0</v>
      </c>
      <c r="E16" s="7">
        <f>'EMEA &amp; ASPAC'!C58</f>
        <v>0</v>
      </c>
      <c r="F16" s="7">
        <f>'EMEA &amp; ASPAC'!C59</f>
        <v>0</v>
      </c>
      <c r="G16" s="7">
        <f>'EMEA &amp; ASPAC'!C56</f>
        <v>0</v>
      </c>
      <c r="H16" s="7">
        <f>'EMEA &amp; ASPAC'!C60</f>
        <v>0</v>
      </c>
      <c r="I16" s="7">
        <v>0</v>
      </c>
    </row>
    <row r="17" spans="2:9" x14ac:dyDescent="0.25">
      <c r="B17" s="5" t="s">
        <v>14</v>
      </c>
      <c r="C17" s="6">
        <f>'CQG Futures'!C34</f>
        <v>0</v>
      </c>
      <c r="D17" s="6">
        <v>0</v>
      </c>
      <c r="E17" s="6">
        <v>0</v>
      </c>
      <c r="F17" s="6">
        <v>0</v>
      </c>
      <c r="G17" s="6">
        <v>0</v>
      </c>
      <c r="H17" s="6">
        <v>0</v>
      </c>
      <c r="I17" s="6">
        <v>0</v>
      </c>
    </row>
    <row r="19" spans="2:9" ht="15.75" x14ac:dyDescent="0.25">
      <c r="B19" s="8" t="s">
        <v>15</v>
      </c>
      <c r="C19" s="9">
        <f t="shared" ref="C19:I19" si="0">SUM(C15:C17)</f>
        <v>0</v>
      </c>
      <c r="D19" s="9">
        <f t="shared" si="0"/>
        <v>0</v>
      </c>
      <c r="E19" s="9">
        <f t="shared" si="0"/>
        <v>0</v>
      </c>
      <c r="F19" s="9">
        <f t="shared" si="0"/>
        <v>0</v>
      </c>
      <c r="G19" s="9">
        <f t="shared" si="0"/>
        <v>0</v>
      </c>
      <c r="H19" s="9">
        <f t="shared" si="0"/>
        <v>0</v>
      </c>
      <c r="I19" s="9">
        <f t="shared" si="0"/>
        <v>0</v>
      </c>
    </row>
  </sheetData>
  <mergeCells count="2">
    <mergeCell ref="B12:F12"/>
    <mergeCell ref="B6:F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workbookViewId="0">
      <pane ySplit="6" topLeftCell="A7" activePane="bottomLeft" state="frozen"/>
      <selection pane="bottomLeft" activeCell="H36" sqref="H36"/>
    </sheetView>
  </sheetViews>
  <sheetFormatPr defaultRowHeight="15" x14ac:dyDescent="0.25"/>
  <cols>
    <col min="1" max="1" width="10" customWidth="1"/>
    <col min="2" max="2" width="58" customWidth="1"/>
    <col min="3" max="3" width="12" customWidth="1"/>
    <col min="4" max="4" width="10" customWidth="1"/>
    <col min="5" max="5" width="40.28515625" customWidth="1"/>
  </cols>
  <sheetData>
    <row r="1" spans="1:7" ht="31.5" x14ac:dyDescent="0.5">
      <c r="A1" s="10" t="s">
        <v>0</v>
      </c>
    </row>
    <row r="2" spans="1:7" ht="18.75" x14ac:dyDescent="0.3">
      <c r="A2" s="11" t="s">
        <v>16</v>
      </c>
    </row>
    <row r="3" spans="1:7" x14ac:dyDescent="0.25">
      <c r="A3" s="12" t="s">
        <v>17</v>
      </c>
    </row>
    <row r="6" spans="1:7" ht="24.95" customHeight="1" x14ac:dyDescent="0.25">
      <c r="A6" s="4" t="s">
        <v>18</v>
      </c>
      <c r="B6" s="4" t="s">
        <v>19</v>
      </c>
      <c r="C6" s="4" t="s">
        <v>20</v>
      </c>
      <c r="D6" s="4" t="s">
        <v>21</v>
      </c>
      <c r="E6" s="4" t="s">
        <v>22</v>
      </c>
    </row>
    <row r="7" spans="1:7" ht="15.75" x14ac:dyDescent="0.25">
      <c r="A7" s="13"/>
      <c r="B7" s="14" t="s">
        <v>23</v>
      </c>
      <c r="C7" s="15">
        <v>27</v>
      </c>
      <c r="D7" s="16" t="s">
        <v>5</v>
      </c>
      <c r="E7" s="17"/>
    </row>
    <row r="8" spans="1:7" ht="15.75" x14ac:dyDescent="0.25">
      <c r="A8" s="18"/>
      <c r="B8" s="19" t="s">
        <v>24</v>
      </c>
      <c r="C8" s="20">
        <v>45</v>
      </c>
      <c r="D8" s="21" t="s">
        <v>5</v>
      </c>
      <c r="E8" s="41" t="s">
        <v>156</v>
      </c>
      <c r="G8" s="41"/>
    </row>
    <row r="9" spans="1:7" ht="15.75" x14ac:dyDescent="0.25">
      <c r="A9" s="13"/>
      <c r="B9" s="14" t="s">
        <v>25</v>
      </c>
      <c r="C9" s="15">
        <v>27</v>
      </c>
      <c r="D9" s="16" t="s">
        <v>5</v>
      </c>
      <c r="E9" s="17"/>
    </row>
    <row r="10" spans="1:7" ht="15.75" x14ac:dyDescent="0.25">
      <c r="A10" s="18"/>
      <c r="B10" s="19" t="s">
        <v>26</v>
      </c>
      <c r="C10" s="20">
        <v>23</v>
      </c>
      <c r="D10" s="21" t="s">
        <v>5</v>
      </c>
      <c r="E10" s="22"/>
    </row>
    <row r="11" spans="1:7" ht="15.75" x14ac:dyDescent="0.25">
      <c r="A11" s="13"/>
      <c r="B11" s="14" t="s">
        <v>27</v>
      </c>
      <c r="C11" s="15">
        <v>19</v>
      </c>
      <c r="D11" s="16" t="s">
        <v>5</v>
      </c>
      <c r="E11" s="17"/>
    </row>
    <row r="12" spans="1:7" ht="15.75" x14ac:dyDescent="0.25">
      <c r="A12" s="18"/>
      <c r="B12" s="19" t="s">
        <v>28</v>
      </c>
      <c r="C12" s="20">
        <v>68</v>
      </c>
      <c r="D12" s="21" t="s">
        <v>5</v>
      </c>
      <c r="E12" s="22"/>
    </row>
    <row r="13" spans="1:7" ht="15.75" x14ac:dyDescent="0.25">
      <c r="A13" s="13"/>
      <c r="B13" s="14" t="s">
        <v>29</v>
      </c>
      <c r="C13" s="15">
        <v>70</v>
      </c>
      <c r="D13" s="16" t="s">
        <v>5</v>
      </c>
      <c r="E13" s="17"/>
    </row>
    <row r="14" spans="1:7" ht="24" x14ac:dyDescent="0.25">
      <c r="A14" s="23" t="str">
        <f>IF(OR(A8&lt;&gt;"",A9&lt;&gt;"",A10&lt;&gt;"",A11&lt;&gt;"",A12&lt;&gt;""),"✓","")</f>
        <v/>
      </c>
      <c r="B14" s="24" t="s">
        <v>30</v>
      </c>
      <c r="C14" s="25">
        <v>18</v>
      </c>
      <c r="D14" s="26" t="s">
        <v>5</v>
      </c>
      <c r="E14" s="27" t="s">
        <v>31</v>
      </c>
    </row>
    <row r="15" spans="1:7" ht="15.75" x14ac:dyDescent="0.25">
      <c r="A15" s="13"/>
      <c r="B15" s="14" t="s">
        <v>32</v>
      </c>
      <c r="C15" s="15">
        <v>45</v>
      </c>
      <c r="D15" s="16" t="s">
        <v>5</v>
      </c>
      <c r="E15" s="42" t="s">
        <v>155</v>
      </c>
    </row>
    <row r="16" spans="1:7" ht="15.75" x14ac:dyDescent="0.25">
      <c r="A16" s="18"/>
      <c r="B16" s="19" t="s">
        <v>33</v>
      </c>
      <c r="C16" s="20">
        <v>135</v>
      </c>
      <c r="D16" s="21" t="s">
        <v>5</v>
      </c>
      <c r="E16" s="22"/>
    </row>
    <row r="17" spans="1:5" ht="15.75" x14ac:dyDescent="0.25">
      <c r="A17" s="13"/>
      <c r="B17" s="14" t="s">
        <v>34</v>
      </c>
      <c r="C17" s="15">
        <v>150</v>
      </c>
      <c r="D17" s="16" t="s">
        <v>5</v>
      </c>
      <c r="E17" s="17"/>
    </row>
    <row r="18" spans="1:5" ht="15.75" x14ac:dyDescent="0.25">
      <c r="A18" s="18"/>
      <c r="B18" s="19" t="s">
        <v>35</v>
      </c>
      <c r="C18" s="20">
        <v>16.3</v>
      </c>
      <c r="D18" s="21" t="s">
        <v>5</v>
      </c>
      <c r="E18" s="22"/>
    </row>
    <row r="19" spans="1:5" ht="24" x14ac:dyDescent="0.25">
      <c r="A19" s="23"/>
      <c r="B19" s="24" t="s">
        <v>36</v>
      </c>
      <c r="C19" s="25">
        <v>15</v>
      </c>
      <c r="D19" s="26" t="s">
        <v>5</v>
      </c>
      <c r="E19" s="27" t="s">
        <v>37</v>
      </c>
    </row>
    <row r="20" spans="1:5" ht="15.75" x14ac:dyDescent="0.25">
      <c r="A20" s="18"/>
      <c r="B20" s="19" t="s">
        <v>38</v>
      </c>
      <c r="C20" s="20">
        <v>60</v>
      </c>
      <c r="D20" s="21" t="s">
        <v>5</v>
      </c>
      <c r="E20" s="22"/>
    </row>
    <row r="21" spans="1:5" ht="15.75" x14ac:dyDescent="0.25">
      <c r="A21" s="13"/>
      <c r="B21" s="14" t="s">
        <v>39</v>
      </c>
      <c r="C21" s="15">
        <v>120</v>
      </c>
      <c r="D21" s="16" t="s">
        <v>5</v>
      </c>
      <c r="E21" s="17"/>
    </row>
    <row r="22" spans="1:5" ht="24" x14ac:dyDescent="0.25">
      <c r="A22" s="23" t="str">
        <f>IF(OR(A20&lt;&gt;"",A21&lt;&gt;""),"✓","")</f>
        <v/>
      </c>
      <c r="B22" s="24" t="s">
        <v>40</v>
      </c>
      <c r="C22" s="25">
        <v>64</v>
      </c>
      <c r="D22" s="26" t="s">
        <v>5</v>
      </c>
      <c r="E22" s="27" t="s">
        <v>41</v>
      </c>
    </row>
    <row r="23" spans="1:5" ht="15.75" x14ac:dyDescent="0.25">
      <c r="A23" s="13"/>
      <c r="B23" s="14" t="s">
        <v>42</v>
      </c>
      <c r="C23" s="15">
        <v>170</v>
      </c>
      <c r="D23" s="16" t="s">
        <v>5</v>
      </c>
      <c r="E23" s="43" t="s">
        <v>157</v>
      </c>
    </row>
    <row r="24" spans="1:5" ht="15.75" x14ac:dyDescent="0.25">
      <c r="A24" s="18"/>
      <c r="B24" s="19" t="s">
        <v>43</v>
      </c>
      <c r="C24" s="20">
        <v>170</v>
      </c>
      <c r="D24" s="21" t="s">
        <v>5</v>
      </c>
      <c r="E24" s="44"/>
    </row>
    <row r="25" spans="1:5" ht="15.75" x14ac:dyDescent="0.25">
      <c r="A25" s="13"/>
      <c r="B25" s="14" t="s">
        <v>44</v>
      </c>
      <c r="C25" s="15">
        <v>17</v>
      </c>
      <c r="D25" s="16" t="s">
        <v>5</v>
      </c>
      <c r="E25" s="17"/>
    </row>
    <row r="26" spans="1:5" ht="15.75" x14ac:dyDescent="0.25">
      <c r="A26" s="18"/>
      <c r="B26" s="19" t="s">
        <v>45</v>
      </c>
      <c r="C26" s="20">
        <v>170</v>
      </c>
      <c r="D26" s="21" t="s">
        <v>5</v>
      </c>
      <c r="E26" s="22"/>
    </row>
    <row r="27" spans="1:5" ht="15.75" x14ac:dyDescent="0.25">
      <c r="A27" s="13"/>
      <c r="B27" s="14" t="s">
        <v>46</v>
      </c>
      <c r="C27" s="15">
        <v>170</v>
      </c>
      <c r="D27" s="16" t="s">
        <v>5</v>
      </c>
      <c r="E27" s="17"/>
    </row>
    <row r="28" spans="1:5" ht="15.75" x14ac:dyDescent="0.25">
      <c r="A28" s="18"/>
      <c r="B28" s="19" t="s">
        <v>47</v>
      </c>
      <c r="C28" s="20">
        <v>31.5</v>
      </c>
      <c r="D28" s="21" t="s">
        <v>5</v>
      </c>
      <c r="E28" s="45" t="s">
        <v>159</v>
      </c>
    </row>
    <row r="29" spans="1:5" ht="15.75" x14ac:dyDescent="0.25">
      <c r="A29" s="23" t="str">
        <f>IF(OR(A28&lt;&gt;""),"✓","")</f>
        <v/>
      </c>
      <c r="B29" s="24" t="s">
        <v>48</v>
      </c>
      <c r="C29" s="25">
        <v>18</v>
      </c>
      <c r="D29" s="26" t="s">
        <v>5</v>
      </c>
      <c r="E29" s="27" t="s">
        <v>49</v>
      </c>
    </row>
    <row r="30" spans="1:5" ht="15.75" x14ac:dyDescent="0.25">
      <c r="A30" s="18"/>
      <c r="B30" s="19" t="s">
        <v>50</v>
      </c>
      <c r="C30" s="20">
        <v>15</v>
      </c>
      <c r="D30" s="21" t="s">
        <v>5</v>
      </c>
      <c r="E30" s="22"/>
    </row>
    <row r="31" spans="1:5" ht="15.75" x14ac:dyDescent="0.25">
      <c r="A31" s="13"/>
      <c r="B31" s="14" t="s">
        <v>51</v>
      </c>
      <c r="C31" s="15">
        <v>27</v>
      </c>
      <c r="D31" s="16" t="s">
        <v>5</v>
      </c>
      <c r="E31" s="17"/>
    </row>
    <row r="32" spans="1:5" ht="15.75" x14ac:dyDescent="0.25">
      <c r="A32" s="18"/>
      <c r="B32" s="19" t="s">
        <v>52</v>
      </c>
      <c r="C32" s="20">
        <v>32</v>
      </c>
      <c r="D32" s="21" t="s">
        <v>5</v>
      </c>
      <c r="E32" s="22"/>
    </row>
    <row r="33" spans="1:5" ht="15.75" x14ac:dyDescent="0.25">
      <c r="A33" s="13"/>
      <c r="B33" s="14" t="s">
        <v>53</v>
      </c>
      <c r="C33" s="15">
        <v>15</v>
      </c>
      <c r="D33" s="16" t="s">
        <v>5</v>
      </c>
      <c r="E33" s="17"/>
    </row>
    <row r="34" spans="1:5" ht="15.75" x14ac:dyDescent="0.25">
      <c r="A34" s="18"/>
      <c r="B34" s="19" t="s">
        <v>54</v>
      </c>
      <c r="C34" s="20">
        <v>15</v>
      </c>
      <c r="D34" s="21" t="s">
        <v>5</v>
      </c>
      <c r="E34" s="22"/>
    </row>
    <row r="35" spans="1:5" ht="15.75" x14ac:dyDescent="0.25">
      <c r="A35" s="13"/>
      <c r="B35" s="14" t="s">
        <v>55</v>
      </c>
      <c r="C35" s="15">
        <v>19</v>
      </c>
      <c r="D35" s="16" t="s">
        <v>5</v>
      </c>
      <c r="E35" s="17"/>
    </row>
    <row r="36" spans="1:5" ht="15.75" x14ac:dyDescent="0.25">
      <c r="A36" s="18"/>
      <c r="B36" s="19" t="s">
        <v>56</v>
      </c>
      <c r="C36" s="20">
        <v>39</v>
      </c>
      <c r="D36" s="21" t="s">
        <v>5</v>
      </c>
      <c r="E36" s="22"/>
    </row>
    <row r="37" spans="1:5" ht="15.75" x14ac:dyDescent="0.25">
      <c r="A37" s="13"/>
      <c r="B37" s="14" t="s">
        <v>57</v>
      </c>
      <c r="C37" s="15">
        <v>39</v>
      </c>
      <c r="D37" s="16" t="s">
        <v>5</v>
      </c>
      <c r="E37" s="17"/>
    </row>
    <row r="38" spans="1:5" ht="15.75" x14ac:dyDescent="0.25">
      <c r="A38" s="18"/>
      <c r="B38" s="19" t="s">
        <v>58</v>
      </c>
      <c r="C38" s="20">
        <v>182</v>
      </c>
      <c r="D38" s="21" t="s">
        <v>5</v>
      </c>
      <c r="E38" s="45" t="s">
        <v>158</v>
      </c>
    </row>
    <row r="39" spans="1:5" ht="15.75" x14ac:dyDescent="0.25">
      <c r="A39" s="13"/>
      <c r="B39" s="14" t="s">
        <v>59</v>
      </c>
      <c r="C39" s="15">
        <v>95</v>
      </c>
      <c r="D39" s="16" t="s">
        <v>5</v>
      </c>
      <c r="E39" s="17"/>
    </row>
    <row r="40" spans="1:5" ht="25.5" x14ac:dyDescent="0.25">
      <c r="A40" s="18"/>
      <c r="B40" s="19" t="s">
        <v>60</v>
      </c>
      <c r="C40" s="20">
        <v>102</v>
      </c>
      <c r="D40" s="21" t="s">
        <v>5</v>
      </c>
      <c r="E40" s="22"/>
    </row>
    <row r="41" spans="1:5" ht="25.5" x14ac:dyDescent="0.25">
      <c r="A41" s="13"/>
      <c r="B41" s="14" t="s">
        <v>61</v>
      </c>
      <c r="C41" s="15">
        <v>65</v>
      </c>
      <c r="D41" s="16" t="s">
        <v>5</v>
      </c>
      <c r="E41" s="17"/>
    </row>
    <row r="42" spans="1:5" ht="25.5" x14ac:dyDescent="0.25">
      <c r="A42" s="18"/>
      <c r="B42" s="19" t="s">
        <v>62</v>
      </c>
      <c r="C42" s="20">
        <v>113</v>
      </c>
      <c r="D42" s="21" t="s">
        <v>5</v>
      </c>
      <c r="E42" s="22"/>
    </row>
    <row r="43" spans="1:5" ht="15.75" x14ac:dyDescent="0.25">
      <c r="A43" s="13"/>
      <c r="B43" s="14" t="s">
        <v>63</v>
      </c>
      <c r="C43" s="15">
        <v>95</v>
      </c>
      <c r="D43" s="16" t="s">
        <v>5</v>
      </c>
      <c r="E43" s="17"/>
    </row>
    <row r="44" spans="1:5" ht="15.75" x14ac:dyDescent="0.25">
      <c r="A44" s="18"/>
      <c r="B44" s="19" t="s">
        <v>64</v>
      </c>
      <c r="C44" s="20">
        <v>132</v>
      </c>
      <c r="D44" s="21" t="s">
        <v>5</v>
      </c>
      <c r="E44" s="22"/>
    </row>
    <row r="45" spans="1:5" ht="15.75" x14ac:dyDescent="0.25">
      <c r="A45" s="13"/>
      <c r="B45" s="14" t="s">
        <v>65</v>
      </c>
      <c r="C45" s="15">
        <v>125</v>
      </c>
      <c r="D45" s="16" t="s">
        <v>5</v>
      </c>
      <c r="E45" s="17"/>
    </row>
    <row r="46" spans="1:5" ht="15.75" x14ac:dyDescent="0.25">
      <c r="A46" s="18"/>
      <c r="B46" s="19" t="s">
        <v>66</v>
      </c>
      <c r="C46" s="20">
        <v>38</v>
      </c>
      <c r="D46" s="21" t="s">
        <v>5</v>
      </c>
      <c r="E46" s="22"/>
    </row>
    <row r="47" spans="1:5" ht="15.75" x14ac:dyDescent="0.25">
      <c r="A47" s="13"/>
      <c r="B47" s="14" t="s">
        <v>67</v>
      </c>
      <c r="C47" s="15">
        <v>38</v>
      </c>
      <c r="D47" s="16" t="s">
        <v>5</v>
      </c>
      <c r="E47" s="17"/>
    </row>
    <row r="48" spans="1:5" ht="15.75" x14ac:dyDescent="0.25">
      <c r="A48" s="18"/>
      <c r="B48" s="19" t="s">
        <v>68</v>
      </c>
      <c r="C48" s="20">
        <v>225</v>
      </c>
      <c r="D48" s="21" t="s">
        <v>11</v>
      </c>
      <c r="E48" s="22"/>
    </row>
    <row r="49" spans="1:5" ht="15.75" x14ac:dyDescent="0.25">
      <c r="A49" s="13"/>
      <c r="B49" s="14" t="s">
        <v>69</v>
      </c>
      <c r="C49" s="15">
        <v>160</v>
      </c>
      <c r="D49" s="16" t="s">
        <v>5</v>
      </c>
      <c r="E49" s="17"/>
    </row>
    <row r="52" spans="1:5" x14ac:dyDescent="0.25">
      <c r="A52" s="40" t="s">
        <v>70</v>
      </c>
      <c r="B52" s="31"/>
      <c r="C52" s="31"/>
      <c r="D52" s="31"/>
      <c r="E52" s="31"/>
    </row>
    <row r="54" spans="1:5" x14ac:dyDescent="0.25">
      <c r="B54" s="28" t="s">
        <v>71</v>
      </c>
      <c r="C54" s="29">
        <f>SUMIFS($C$7:$C$49,$D$7:$D$49,"BRL",$A$7:$A$49,"X")+SUMIFS($C$7:$C$49,$D$7:$D$49,"BRL",$A$7:$A$49,"✓")</f>
        <v>0</v>
      </c>
    </row>
    <row r="55" spans="1:5" x14ac:dyDescent="0.25">
      <c r="B55" s="28" t="s">
        <v>72</v>
      </c>
      <c r="C55" s="29">
        <f>SUMIFS($C$7:$C$49,$D$7:$D$49,"USD",$A$7:$A$49,"X")+SUMIFS($C$7:$C$49,$D$7:$D$49,"USD",$A$7:$A$49,"✓")</f>
        <v>0</v>
      </c>
    </row>
  </sheetData>
  <mergeCells count="2">
    <mergeCell ref="A52:E52"/>
    <mergeCell ref="E23:E24"/>
  </mergeCells>
  <dataValidations count="1">
    <dataValidation type="list" allowBlank="1" errorTitle="Invalid Selection" error="Please select X or ✓, or leave blank" sqref="A7:A13 A15:A18 A20:A21 A23:A28 A30:A49" xr:uid="{00000000-0002-0000-0100-000000000000}">
      <formula1>"X,✓"</formula1>
    </dataValidation>
  </dataValidations>
  <hyperlinks>
    <hyperlink ref="E8" r:id="rId1" xr:uid="{B7C34C38-C68C-43F4-82FD-FF133AE40FB7}"/>
    <hyperlink ref="E15" r:id="rId2" xr:uid="{7471D05D-9ED2-4527-8D37-00346EC47BDF}"/>
    <hyperlink ref="E23:E24" r:id="rId3" display="CME Group Agreement (required)" xr:uid="{40636041-D44F-495D-ABC0-892475880A05}"/>
    <hyperlink ref="E38" r:id="rId4" xr:uid="{C35288AA-2339-4E43-9122-1279E8285A84}"/>
    <hyperlink ref="E28" r:id="rId5" xr:uid="{66275F51-5BFA-427C-8A60-51EA3CB22BC7}"/>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workbookViewId="0">
      <pane ySplit="6" topLeftCell="A7" activePane="bottomLeft" state="frozen"/>
      <selection pane="bottomLeft" activeCell="B44" sqref="B44"/>
    </sheetView>
  </sheetViews>
  <sheetFormatPr defaultRowHeight="15" x14ac:dyDescent="0.25"/>
  <cols>
    <col min="1" max="1" width="10" customWidth="1"/>
    <col min="2" max="2" width="58" customWidth="1"/>
    <col min="3" max="3" width="12" customWidth="1"/>
    <col min="4" max="4" width="10" customWidth="1"/>
    <col min="5" max="5" width="35" customWidth="1"/>
  </cols>
  <sheetData>
    <row r="1" spans="1:5" ht="31.5" x14ac:dyDescent="0.5">
      <c r="A1" s="10" t="s">
        <v>0</v>
      </c>
    </row>
    <row r="2" spans="1:5" ht="18.75" x14ac:dyDescent="0.3">
      <c r="A2" s="11" t="s">
        <v>73</v>
      </c>
    </row>
    <row r="3" spans="1:5" x14ac:dyDescent="0.25">
      <c r="A3" s="12" t="s">
        <v>17</v>
      </c>
    </row>
    <row r="6" spans="1:5" ht="24.95" customHeight="1" x14ac:dyDescent="0.25">
      <c r="A6" s="4" t="s">
        <v>18</v>
      </c>
      <c r="B6" s="4" t="s">
        <v>19</v>
      </c>
      <c r="C6" s="4" t="s">
        <v>20</v>
      </c>
      <c r="D6" s="4" t="s">
        <v>21</v>
      </c>
      <c r="E6" s="4" t="s">
        <v>22</v>
      </c>
    </row>
    <row r="7" spans="1:5" ht="15.75" x14ac:dyDescent="0.25">
      <c r="A7" s="13"/>
      <c r="B7" s="14" t="s">
        <v>74</v>
      </c>
      <c r="C7" s="15">
        <v>145</v>
      </c>
      <c r="D7" s="16" t="s">
        <v>5</v>
      </c>
      <c r="E7" s="17"/>
    </row>
    <row r="8" spans="1:5" ht="15.75" x14ac:dyDescent="0.25">
      <c r="A8" s="18"/>
      <c r="B8" s="19" t="s">
        <v>75</v>
      </c>
      <c r="C8" s="20">
        <v>40</v>
      </c>
      <c r="D8" s="21" t="s">
        <v>6</v>
      </c>
      <c r="E8" s="22"/>
    </row>
    <row r="9" spans="1:5" ht="15.75" x14ac:dyDescent="0.25">
      <c r="A9" s="13"/>
      <c r="B9" s="14" t="s">
        <v>76</v>
      </c>
      <c r="C9" s="15">
        <v>82</v>
      </c>
      <c r="D9" s="16" t="s">
        <v>6</v>
      </c>
      <c r="E9" s="17"/>
    </row>
    <row r="10" spans="1:5" ht="15.75" x14ac:dyDescent="0.25">
      <c r="A10" s="18"/>
      <c r="B10" s="19" t="s">
        <v>77</v>
      </c>
      <c r="C10" s="20">
        <v>47</v>
      </c>
      <c r="D10" s="21" t="s">
        <v>5</v>
      </c>
      <c r="E10" s="22"/>
    </row>
    <row r="11" spans="1:5" ht="15.75" x14ac:dyDescent="0.25">
      <c r="A11" s="13"/>
      <c r="B11" s="14" t="s">
        <v>78</v>
      </c>
      <c r="C11" s="15">
        <v>67</v>
      </c>
      <c r="D11" s="16" t="s">
        <v>5</v>
      </c>
      <c r="E11" s="17"/>
    </row>
    <row r="12" spans="1:5" ht="15.75" x14ac:dyDescent="0.25">
      <c r="A12" s="18"/>
      <c r="B12" s="19" t="s">
        <v>79</v>
      </c>
      <c r="C12" s="20">
        <v>70</v>
      </c>
      <c r="D12" s="21" t="s">
        <v>5</v>
      </c>
      <c r="E12" s="22"/>
    </row>
    <row r="13" spans="1:5" ht="15.75" x14ac:dyDescent="0.25">
      <c r="A13" s="13"/>
      <c r="B13" s="14" t="s">
        <v>80</v>
      </c>
      <c r="C13" s="15">
        <v>32</v>
      </c>
      <c r="D13" s="16" t="s">
        <v>5</v>
      </c>
      <c r="E13" s="17"/>
    </row>
    <row r="14" spans="1:5" ht="15.75" x14ac:dyDescent="0.25">
      <c r="A14" s="18"/>
      <c r="B14" s="19" t="s">
        <v>81</v>
      </c>
      <c r="C14" s="20">
        <v>95</v>
      </c>
      <c r="D14" s="21" t="s">
        <v>5</v>
      </c>
      <c r="E14" s="22"/>
    </row>
    <row r="15" spans="1:5" ht="15.75" x14ac:dyDescent="0.25">
      <c r="A15" s="13"/>
      <c r="B15" s="14" t="s">
        <v>82</v>
      </c>
      <c r="C15" s="15">
        <v>135</v>
      </c>
      <c r="D15" s="16" t="s">
        <v>5</v>
      </c>
      <c r="E15" s="17"/>
    </row>
    <row r="16" spans="1:5" ht="15.75" x14ac:dyDescent="0.25">
      <c r="A16" s="18"/>
      <c r="B16" s="19" t="s">
        <v>83</v>
      </c>
      <c r="C16" s="20">
        <v>325</v>
      </c>
      <c r="D16" s="21" t="s">
        <v>7</v>
      </c>
      <c r="E16" s="22"/>
    </row>
    <row r="17" spans="1:5" ht="15.75" x14ac:dyDescent="0.25">
      <c r="A17" s="13"/>
      <c r="B17" s="14" t="s">
        <v>84</v>
      </c>
      <c r="C17" s="15">
        <v>59</v>
      </c>
      <c r="D17" s="16" t="s">
        <v>5</v>
      </c>
      <c r="E17" s="17"/>
    </row>
    <row r="18" spans="1:5" ht="15.75" x14ac:dyDescent="0.25">
      <c r="A18" s="18"/>
      <c r="B18" s="19" t="s">
        <v>85</v>
      </c>
      <c r="C18" s="20">
        <v>70</v>
      </c>
      <c r="D18" s="21" t="s">
        <v>5</v>
      </c>
      <c r="E18" s="22"/>
    </row>
    <row r="19" spans="1:5" ht="15.75" x14ac:dyDescent="0.25">
      <c r="A19" s="13"/>
      <c r="B19" s="14" t="s">
        <v>86</v>
      </c>
      <c r="C19" s="15">
        <v>32</v>
      </c>
      <c r="D19" s="16" t="s">
        <v>5</v>
      </c>
      <c r="E19" s="17"/>
    </row>
    <row r="20" spans="1:5" ht="15.75" x14ac:dyDescent="0.25">
      <c r="A20" s="18"/>
      <c r="B20" s="19" t="s">
        <v>87</v>
      </c>
      <c r="C20" s="20">
        <v>28</v>
      </c>
      <c r="D20" s="21" t="s">
        <v>5</v>
      </c>
      <c r="E20" s="22"/>
    </row>
    <row r="21" spans="1:5" ht="15.75" x14ac:dyDescent="0.25">
      <c r="A21" s="13"/>
      <c r="B21" s="14" t="s">
        <v>88</v>
      </c>
      <c r="C21" s="15">
        <v>54</v>
      </c>
      <c r="D21" s="16" t="s">
        <v>5</v>
      </c>
      <c r="E21" s="17"/>
    </row>
    <row r="22" spans="1:5" ht="15.75" x14ac:dyDescent="0.25">
      <c r="A22" s="18"/>
      <c r="B22" s="19" t="s">
        <v>89</v>
      </c>
      <c r="C22" s="20">
        <v>77</v>
      </c>
      <c r="D22" s="21" t="s">
        <v>5</v>
      </c>
      <c r="E22" s="22"/>
    </row>
    <row r="23" spans="1:5" ht="15.75" x14ac:dyDescent="0.25">
      <c r="A23" s="13"/>
      <c r="B23" s="14" t="s">
        <v>90</v>
      </c>
      <c r="C23" s="15">
        <v>80</v>
      </c>
      <c r="D23" s="16" t="s">
        <v>6</v>
      </c>
      <c r="E23" s="17"/>
    </row>
    <row r="24" spans="1:5" ht="15.75" x14ac:dyDescent="0.25">
      <c r="A24" s="18"/>
      <c r="B24" s="19" t="s">
        <v>91</v>
      </c>
      <c r="C24" s="20">
        <v>265</v>
      </c>
      <c r="D24" s="21" t="s">
        <v>6</v>
      </c>
      <c r="E24" s="22"/>
    </row>
    <row r="25" spans="1:5" ht="15.75" x14ac:dyDescent="0.25">
      <c r="A25" s="13"/>
      <c r="B25" s="14" t="s">
        <v>92</v>
      </c>
      <c r="C25" s="15">
        <v>24</v>
      </c>
      <c r="D25" s="16" t="s">
        <v>5</v>
      </c>
      <c r="E25" s="17"/>
    </row>
    <row r="26" spans="1:5" ht="15.75" x14ac:dyDescent="0.25">
      <c r="A26" s="18"/>
      <c r="B26" s="19" t="s">
        <v>93</v>
      </c>
      <c r="C26" s="20">
        <v>70</v>
      </c>
      <c r="D26" s="21" t="s">
        <v>5</v>
      </c>
      <c r="E26" s="22"/>
    </row>
    <row r="27" spans="1:5" ht="25.5" x14ac:dyDescent="0.25">
      <c r="A27" s="13"/>
      <c r="B27" s="14" t="s">
        <v>94</v>
      </c>
      <c r="C27" s="15">
        <v>44</v>
      </c>
      <c r="D27" s="16" t="s">
        <v>5</v>
      </c>
      <c r="E27" s="17"/>
    </row>
    <row r="28" spans="1:5" ht="25.5" x14ac:dyDescent="0.25">
      <c r="A28" s="18"/>
      <c r="B28" s="19" t="s">
        <v>95</v>
      </c>
      <c r="C28" s="20">
        <v>82</v>
      </c>
      <c r="D28" s="21" t="s">
        <v>5</v>
      </c>
      <c r="E28" s="22"/>
    </row>
    <row r="29" spans="1:5" ht="15.75" x14ac:dyDescent="0.25">
      <c r="A29" s="13"/>
      <c r="B29" s="14" t="s">
        <v>96</v>
      </c>
      <c r="C29" s="15">
        <v>54</v>
      </c>
      <c r="D29" s="16" t="s">
        <v>5</v>
      </c>
      <c r="E29" s="17"/>
    </row>
    <row r="30" spans="1:5" ht="15.75" x14ac:dyDescent="0.25">
      <c r="A30" s="18"/>
      <c r="B30" s="19" t="s">
        <v>97</v>
      </c>
      <c r="C30" s="20">
        <v>43</v>
      </c>
      <c r="D30" s="21" t="s">
        <v>5</v>
      </c>
      <c r="E30" s="22"/>
    </row>
    <row r="31" spans="1:5" ht="15.75" x14ac:dyDescent="0.25">
      <c r="A31" s="13"/>
      <c r="B31" s="14" t="s">
        <v>98</v>
      </c>
      <c r="C31" s="15">
        <v>54</v>
      </c>
      <c r="D31" s="16" t="s">
        <v>5</v>
      </c>
      <c r="E31" s="17"/>
    </row>
    <row r="32" spans="1:5" ht="15.75" x14ac:dyDescent="0.25">
      <c r="A32" s="18"/>
      <c r="B32" s="19" t="s">
        <v>99</v>
      </c>
      <c r="C32" s="20">
        <v>75</v>
      </c>
      <c r="D32" s="21" t="s">
        <v>5</v>
      </c>
      <c r="E32" s="22"/>
    </row>
    <row r="33" spans="1:5" ht="15.75" x14ac:dyDescent="0.25">
      <c r="A33" s="13"/>
      <c r="B33" s="14" t="s">
        <v>100</v>
      </c>
      <c r="C33" s="15">
        <v>118</v>
      </c>
      <c r="D33" s="16" t="s">
        <v>5</v>
      </c>
      <c r="E33" s="17"/>
    </row>
    <row r="34" spans="1:5" ht="15.75" x14ac:dyDescent="0.25">
      <c r="A34" s="18"/>
      <c r="B34" s="19" t="s">
        <v>101</v>
      </c>
      <c r="C34" s="20">
        <v>12</v>
      </c>
      <c r="D34" s="21" t="s">
        <v>10</v>
      </c>
      <c r="E34" s="22"/>
    </row>
    <row r="35" spans="1:5" ht="15.75" x14ac:dyDescent="0.25">
      <c r="A35" s="13"/>
      <c r="B35" s="14" t="s">
        <v>102</v>
      </c>
      <c r="C35" s="15">
        <v>120</v>
      </c>
      <c r="D35" s="16" t="s">
        <v>10</v>
      </c>
      <c r="E35" s="17"/>
    </row>
    <row r="36" spans="1:5" ht="15.75" x14ac:dyDescent="0.25">
      <c r="A36" s="18"/>
      <c r="B36" s="19" t="s">
        <v>103</v>
      </c>
      <c r="C36" s="20">
        <v>19</v>
      </c>
      <c r="D36" s="21" t="s">
        <v>5</v>
      </c>
      <c r="E36" s="22"/>
    </row>
    <row r="37" spans="1:5" ht="15.75" x14ac:dyDescent="0.25">
      <c r="A37" s="13"/>
      <c r="B37" s="14" t="s">
        <v>104</v>
      </c>
      <c r="C37" s="15">
        <v>40</v>
      </c>
      <c r="D37" s="16" t="s">
        <v>9</v>
      </c>
      <c r="E37" s="17"/>
    </row>
    <row r="38" spans="1:5" ht="15.75" x14ac:dyDescent="0.25">
      <c r="A38" s="18"/>
      <c r="B38" s="19" t="s">
        <v>105</v>
      </c>
      <c r="C38" s="20">
        <v>118</v>
      </c>
      <c r="D38" s="21" t="s">
        <v>9</v>
      </c>
      <c r="E38" s="22"/>
    </row>
    <row r="39" spans="1:5" ht="15.75" x14ac:dyDescent="0.25">
      <c r="A39" s="13"/>
      <c r="B39" s="14" t="s">
        <v>106</v>
      </c>
      <c r="C39" s="15">
        <v>70</v>
      </c>
      <c r="D39" s="16" t="s">
        <v>5</v>
      </c>
      <c r="E39" s="17"/>
    </row>
    <row r="40" spans="1:5" ht="15.75" x14ac:dyDescent="0.25">
      <c r="A40" s="18"/>
      <c r="B40" s="19" t="s">
        <v>107</v>
      </c>
      <c r="C40" s="20">
        <v>70</v>
      </c>
      <c r="D40" s="21" t="s">
        <v>5</v>
      </c>
      <c r="E40" s="22"/>
    </row>
    <row r="41" spans="1:5" ht="15.75" x14ac:dyDescent="0.25">
      <c r="A41" s="13"/>
      <c r="B41" s="14" t="s">
        <v>108</v>
      </c>
      <c r="C41" s="15">
        <v>48</v>
      </c>
      <c r="D41" s="16" t="s">
        <v>5</v>
      </c>
      <c r="E41" s="17"/>
    </row>
    <row r="42" spans="1:5" ht="15.75" x14ac:dyDescent="0.25">
      <c r="A42" s="18"/>
      <c r="B42" s="19" t="s">
        <v>109</v>
      </c>
      <c r="C42" s="20">
        <v>70</v>
      </c>
      <c r="D42" s="21" t="s">
        <v>5</v>
      </c>
      <c r="E42" s="22"/>
    </row>
    <row r="43" spans="1:5" ht="15.75" x14ac:dyDescent="0.25">
      <c r="A43" s="13"/>
      <c r="B43" s="14" t="s">
        <v>154</v>
      </c>
      <c r="C43" s="15">
        <v>2450</v>
      </c>
      <c r="D43" s="16" t="s">
        <v>8</v>
      </c>
      <c r="E43" s="17"/>
    </row>
    <row r="44" spans="1:5" ht="15.75" x14ac:dyDescent="0.25">
      <c r="A44" s="18"/>
      <c r="B44" s="19" t="s">
        <v>110</v>
      </c>
      <c r="C44" s="20">
        <v>13</v>
      </c>
      <c r="D44" s="21" t="s">
        <v>6</v>
      </c>
      <c r="E44" s="22"/>
    </row>
    <row r="45" spans="1:5" ht="15.75" x14ac:dyDescent="0.25">
      <c r="A45" s="13"/>
      <c r="B45" s="14" t="s">
        <v>111</v>
      </c>
      <c r="C45" s="15">
        <v>13</v>
      </c>
      <c r="D45" s="16" t="s">
        <v>6</v>
      </c>
      <c r="E45" s="17"/>
    </row>
    <row r="46" spans="1:5" ht="15.75" x14ac:dyDescent="0.25">
      <c r="A46" s="18"/>
      <c r="B46" s="19" t="s">
        <v>112</v>
      </c>
      <c r="C46" s="20">
        <v>25</v>
      </c>
      <c r="D46" s="21" t="s">
        <v>6</v>
      </c>
      <c r="E46" s="22"/>
    </row>
    <row r="47" spans="1:5" ht="15.75" x14ac:dyDescent="0.25">
      <c r="A47" s="13"/>
      <c r="B47" s="14" t="s">
        <v>113</v>
      </c>
      <c r="C47" s="15">
        <v>20</v>
      </c>
      <c r="D47" s="16" t="s">
        <v>6</v>
      </c>
      <c r="E47" s="17"/>
    </row>
    <row r="48" spans="1:5" ht="15.75" x14ac:dyDescent="0.25">
      <c r="A48" s="18"/>
      <c r="B48" s="19" t="s">
        <v>114</v>
      </c>
      <c r="C48" s="20">
        <v>54</v>
      </c>
      <c r="D48" s="21" t="s">
        <v>5</v>
      </c>
      <c r="E48" s="22"/>
    </row>
    <row r="49" spans="1:5" ht="15.75" x14ac:dyDescent="0.25">
      <c r="A49" s="13"/>
      <c r="B49" s="14" t="s">
        <v>115</v>
      </c>
      <c r="C49" s="15">
        <v>68</v>
      </c>
      <c r="D49" s="16" t="s">
        <v>5</v>
      </c>
      <c r="E49" s="17"/>
    </row>
    <row r="50" spans="1:5" ht="15.75" x14ac:dyDescent="0.25">
      <c r="A50" s="18"/>
      <c r="B50" s="19" t="s">
        <v>116</v>
      </c>
      <c r="C50" s="20">
        <v>112</v>
      </c>
      <c r="D50" s="21" t="s">
        <v>5</v>
      </c>
      <c r="E50" s="22"/>
    </row>
    <row r="51" spans="1:5" ht="15.75" x14ac:dyDescent="0.25">
      <c r="A51" s="13"/>
      <c r="B51" s="14" t="s">
        <v>117</v>
      </c>
      <c r="C51" s="15">
        <v>132</v>
      </c>
      <c r="D51" s="16" t="s">
        <v>5</v>
      </c>
      <c r="E51" s="17"/>
    </row>
    <row r="54" spans="1:5" x14ac:dyDescent="0.25">
      <c r="A54" s="40" t="s">
        <v>118</v>
      </c>
      <c r="B54" s="31"/>
      <c r="C54" s="31"/>
      <c r="D54" s="31"/>
      <c r="E54" s="31"/>
    </row>
    <row r="56" spans="1:5" x14ac:dyDescent="0.25">
      <c r="B56" s="28" t="s">
        <v>119</v>
      </c>
      <c r="C56" s="29">
        <f>SUMIFS($C$7:$C$51,$D$7:$D$51,"CHF",$A$7:$A$51,"X")+SUMIFS($C$7:$C$51,$D$7:$D$51,"CHF",$A$7:$A$51,"✓")</f>
        <v>0</v>
      </c>
    </row>
    <row r="57" spans="1:5" x14ac:dyDescent="0.25">
      <c r="B57" s="28" t="s">
        <v>120</v>
      </c>
      <c r="C57" s="29">
        <f>SUMIFS($C$7:$C$51,$D$7:$D$51,"GBP",$A$7:$A$51,"X")+SUMIFS($C$7:$C$51,$D$7:$D$51,"GBP",$A$7:$A$51,"✓")</f>
        <v>0</v>
      </c>
    </row>
    <row r="58" spans="1:5" x14ac:dyDescent="0.25">
      <c r="B58" s="28" t="s">
        <v>121</v>
      </c>
      <c r="C58" s="29">
        <f>SUMIFS($C$7:$C$51,$D$7:$D$51,"HKD",$A$7:$A$51,"X")+SUMIFS($C$7:$C$51,$D$7:$D$51,"HKD",$A$7:$A$51,"✓")</f>
        <v>0</v>
      </c>
    </row>
    <row r="59" spans="1:5" x14ac:dyDescent="0.25">
      <c r="B59" s="28" t="s">
        <v>122</v>
      </c>
      <c r="C59" s="29">
        <f>SUMIFS($C$7:$C$51,$D$7:$D$51,"JPY",$A$7:$A$51,"X")+SUMIFS($C$7:$C$51,$D$7:$D$51,"JPY",$A$7:$A$51,"✓")</f>
        <v>0</v>
      </c>
    </row>
    <row r="60" spans="1:5" x14ac:dyDescent="0.25">
      <c r="B60" s="28" t="s">
        <v>123</v>
      </c>
      <c r="C60" s="29">
        <f>SUMIFS($C$7:$C$51,$D$7:$D$51,"SGD",$A$7:$A$51,"X")+SUMIFS($C$7:$C$51,$D$7:$D$51,"SGD",$A$7:$A$51,"✓")</f>
        <v>0</v>
      </c>
    </row>
    <row r="61" spans="1:5" x14ac:dyDescent="0.25">
      <c r="B61" s="28" t="s">
        <v>72</v>
      </c>
      <c r="C61" s="29">
        <f>SUMIFS($C$7:$C$51,$D$7:$D$51,"USD",$A$7:$A$51,"X")+SUMIFS($C$7:$C$51,$D$7:$D$51,"USD",$A$7:$A$51,"✓")</f>
        <v>0</v>
      </c>
    </row>
  </sheetData>
  <mergeCells count="1">
    <mergeCell ref="A54:E54"/>
  </mergeCells>
  <dataValidations count="1">
    <dataValidation type="list" allowBlank="1" errorTitle="Invalid Selection" error="Please select X or ✓, or leave blank" sqref="A7 A8 A9 A10 A11 A12 A13 A14 A15 A16 A17 A18 A19 A20 A21 A22 A23 A24 A25 A26 A27 A28 A29 A30 A31 A32 A33 A34 A35 A36 A37 A38 A39 A40 A41 A42 A43 A44 A45 A46 A47 A48 A49 A50 A51" xr:uid="{00000000-0002-0000-0200-000000000000}">
      <formula1>"X,✓"</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workbookViewId="0">
      <pane ySplit="6" topLeftCell="A7" activePane="bottomLeft" state="frozen"/>
      <selection pane="bottomLeft" activeCell="B16" sqref="B16"/>
    </sheetView>
  </sheetViews>
  <sheetFormatPr defaultRowHeight="15" x14ac:dyDescent="0.25"/>
  <cols>
    <col min="1" max="1" width="10" customWidth="1"/>
    <col min="2" max="2" width="58" customWidth="1"/>
    <col min="3" max="3" width="12" customWidth="1"/>
    <col min="4" max="4" width="10" customWidth="1"/>
    <col min="5" max="5" width="50" customWidth="1"/>
  </cols>
  <sheetData>
    <row r="1" spans="1:5" ht="31.5" x14ac:dyDescent="0.5">
      <c r="A1" s="10" t="s">
        <v>0</v>
      </c>
    </row>
    <row r="2" spans="1:5" ht="18.75" x14ac:dyDescent="0.3">
      <c r="A2" s="11" t="s">
        <v>124</v>
      </c>
    </row>
    <row r="3" spans="1:5" x14ac:dyDescent="0.25">
      <c r="A3" s="12" t="s">
        <v>125</v>
      </c>
    </row>
    <row r="6" spans="1:5" ht="24.95" customHeight="1" x14ac:dyDescent="0.25">
      <c r="A6" s="4" t="s">
        <v>18</v>
      </c>
      <c r="B6" s="4" t="s">
        <v>19</v>
      </c>
      <c r="C6" s="4" t="s">
        <v>20</v>
      </c>
      <c r="D6" s="4" t="s">
        <v>21</v>
      </c>
      <c r="E6" s="4" t="s">
        <v>22</v>
      </c>
    </row>
    <row r="7" spans="1:5" ht="24" x14ac:dyDescent="0.25">
      <c r="A7" s="23"/>
      <c r="B7" s="24" t="s">
        <v>126</v>
      </c>
      <c r="C7" s="25">
        <v>100</v>
      </c>
      <c r="D7" s="26" t="s">
        <v>5</v>
      </c>
      <c r="E7" s="27" t="s">
        <v>127</v>
      </c>
    </row>
    <row r="8" spans="1:5" ht="15.75" x14ac:dyDescent="0.25">
      <c r="A8" s="18"/>
      <c r="B8" s="19" t="s">
        <v>128</v>
      </c>
      <c r="C8" s="20">
        <v>100</v>
      </c>
      <c r="D8" s="21" t="s">
        <v>5</v>
      </c>
      <c r="E8" s="22"/>
    </row>
    <row r="9" spans="1:5" ht="15.75" x14ac:dyDescent="0.25">
      <c r="A9" s="13"/>
      <c r="B9" s="14" t="s">
        <v>129</v>
      </c>
      <c r="C9" s="15">
        <v>138</v>
      </c>
      <c r="D9" s="16" t="s">
        <v>5</v>
      </c>
      <c r="E9" s="17"/>
    </row>
    <row r="10" spans="1:5" ht="15.75" x14ac:dyDescent="0.25">
      <c r="A10" s="18"/>
      <c r="B10" s="19" t="s">
        <v>130</v>
      </c>
      <c r="C10" s="20">
        <v>42</v>
      </c>
      <c r="D10" s="21" t="s">
        <v>5</v>
      </c>
      <c r="E10" s="22"/>
    </row>
    <row r="11" spans="1:5" ht="15.75" x14ac:dyDescent="0.25">
      <c r="A11" s="13"/>
      <c r="B11" s="14" t="s">
        <v>131</v>
      </c>
      <c r="C11" s="15">
        <v>36</v>
      </c>
      <c r="D11" s="16" t="s">
        <v>5</v>
      </c>
      <c r="E11" s="17"/>
    </row>
    <row r="12" spans="1:5" ht="15.75" x14ac:dyDescent="0.25">
      <c r="A12" s="18"/>
      <c r="B12" s="19" t="s">
        <v>132</v>
      </c>
      <c r="C12" s="20">
        <v>93</v>
      </c>
      <c r="D12" s="21" t="s">
        <v>5</v>
      </c>
      <c r="E12" s="22"/>
    </row>
    <row r="13" spans="1:5" ht="15.75" x14ac:dyDescent="0.25">
      <c r="A13" s="13"/>
      <c r="B13" s="14" t="s">
        <v>133</v>
      </c>
      <c r="C13" s="15">
        <v>8</v>
      </c>
      <c r="D13" s="16" t="s">
        <v>5</v>
      </c>
      <c r="E13" s="17"/>
    </row>
    <row r="14" spans="1:5" ht="15.75" x14ac:dyDescent="0.25">
      <c r="A14" s="18"/>
      <c r="B14" s="19" t="s">
        <v>134</v>
      </c>
      <c r="C14" s="20">
        <v>15</v>
      </c>
      <c r="D14" s="21" t="s">
        <v>5</v>
      </c>
      <c r="E14" s="22"/>
    </row>
    <row r="15" spans="1:5" ht="15.75" x14ac:dyDescent="0.25">
      <c r="A15" s="13"/>
      <c r="B15" s="14" t="s">
        <v>135</v>
      </c>
      <c r="C15" s="15">
        <v>149</v>
      </c>
      <c r="D15" s="16" t="s">
        <v>5</v>
      </c>
      <c r="E15" s="17"/>
    </row>
    <row r="16" spans="1:5" ht="15.75" x14ac:dyDescent="0.25">
      <c r="A16" s="18"/>
      <c r="B16" s="19" t="s">
        <v>136</v>
      </c>
      <c r="C16" s="20">
        <v>129</v>
      </c>
      <c r="D16" s="21" t="s">
        <v>5</v>
      </c>
      <c r="E16" s="22" t="s">
        <v>137</v>
      </c>
    </row>
    <row r="17" spans="1:5" ht="15.75" x14ac:dyDescent="0.25">
      <c r="A17" s="13"/>
      <c r="B17" s="14" t="s">
        <v>138</v>
      </c>
      <c r="C17" s="15">
        <v>208</v>
      </c>
      <c r="D17" s="16" t="s">
        <v>5</v>
      </c>
      <c r="E17" s="17"/>
    </row>
    <row r="18" spans="1:5" ht="15.75" x14ac:dyDescent="0.25">
      <c r="A18" s="18"/>
      <c r="B18" s="19" t="s">
        <v>139</v>
      </c>
      <c r="C18" s="20">
        <v>138</v>
      </c>
      <c r="D18" s="21" t="s">
        <v>5</v>
      </c>
      <c r="E18" s="22" t="s">
        <v>140</v>
      </c>
    </row>
    <row r="19" spans="1:5" ht="15.75" x14ac:dyDescent="0.25">
      <c r="A19" s="13"/>
      <c r="B19" s="14" t="s">
        <v>141</v>
      </c>
      <c r="C19" s="15">
        <v>49</v>
      </c>
      <c r="D19" s="16" t="s">
        <v>5</v>
      </c>
      <c r="E19" s="17" t="s">
        <v>142</v>
      </c>
    </row>
    <row r="20" spans="1:5" ht="15.75" x14ac:dyDescent="0.25">
      <c r="A20" s="18"/>
      <c r="B20" s="19" t="s">
        <v>143</v>
      </c>
      <c r="C20" s="20">
        <v>74</v>
      </c>
      <c r="D20" s="21" t="s">
        <v>5</v>
      </c>
      <c r="E20" s="22"/>
    </row>
    <row r="21" spans="1:5" ht="15.75" x14ac:dyDescent="0.25">
      <c r="A21" s="13"/>
      <c r="B21" s="14" t="s">
        <v>144</v>
      </c>
      <c r="C21" s="15">
        <v>95</v>
      </c>
      <c r="D21" s="16" t="s">
        <v>5</v>
      </c>
      <c r="E21" s="17"/>
    </row>
    <row r="22" spans="1:5" ht="15.75" x14ac:dyDescent="0.25">
      <c r="A22" s="18"/>
      <c r="B22" s="19" t="s">
        <v>145</v>
      </c>
      <c r="C22" s="20">
        <v>110</v>
      </c>
      <c r="D22" s="21" t="s">
        <v>5</v>
      </c>
      <c r="E22" s="22"/>
    </row>
    <row r="23" spans="1:5" ht="15.75" x14ac:dyDescent="0.25">
      <c r="A23" s="13"/>
      <c r="B23" s="14" t="s">
        <v>146</v>
      </c>
      <c r="C23" s="15">
        <v>39</v>
      </c>
      <c r="D23" s="16" t="s">
        <v>5</v>
      </c>
      <c r="E23" s="17"/>
    </row>
    <row r="24" spans="1:5" ht="15.75" x14ac:dyDescent="0.25">
      <c r="A24" s="18"/>
      <c r="B24" s="19" t="s">
        <v>147</v>
      </c>
      <c r="C24" s="20">
        <v>45</v>
      </c>
      <c r="D24" s="21" t="s">
        <v>5</v>
      </c>
      <c r="E24" s="22"/>
    </row>
    <row r="25" spans="1:5" ht="15.75" x14ac:dyDescent="0.25">
      <c r="A25" s="13"/>
      <c r="B25" s="14" t="s">
        <v>148</v>
      </c>
      <c r="C25" s="15">
        <v>66</v>
      </c>
      <c r="D25" s="16" t="s">
        <v>5</v>
      </c>
      <c r="E25" s="17"/>
    </row>
    <row r="26" spans="1:5" ht="15.75" x14ac:dyDescent="0.25">
      <c r="A26" s="18"/>
      <c r="B26" s="19" t="s">
        <v>149</v>
      </c>
      <c r="C26" s="20">
        <v>95</v>
      </c>
      <c r="D26" s="21" t="s">
        <v>5</v>
      </c>
      <c r="E26" s="22"/>
    </row>
    <row r="27" spans="1:5" ht="15.75" x14ac:dyDescent="0.25">
      <c r="A27" s="13"/>
      <c r="B27" s="14" t="s">
        <v>150</v>
      </c>
      <c r="C27" s="15">
        <v>49</v>
      </c>
      <c r="D27" s="16" t="s">
        <v>5</v>
      </c>
      <c r="E27" s="17"/>
    </row>
    <row r="28" spans="1:5" ht="15.75" x14ac:dyDescent="0.25">
      <c r="A28" s="18"/>
      <c r="B28" s="19" t="s">
        <v>151</v>
      </c>
      <c r="C28" s="20">
        <v>77</v>
      </c>
      <c r="D28" s="21" t="s">
        <v>5</v>
      </c>
      <c r="E28" s="22"/>
    </row>
    <row r="29" spans="1:5" ht="15.75" x14ac:dyDescent="0.25">
      <c r="A29" s="13"/>
      <c r="B29" s="14" t="s">
        <v>152</v>
      </c>
      <c r="C29" s="15">
        <v>41</v>
      </c>
      <c r="D29" s="16" t="s">
        <v>5</v>
      </c>
      <c r="E29" s="17"/>
    </row>
    <row r="32" spans="1:5" x14ac:dyDescent="0.25">
      <c r="A32" s="40" t="s">
        <v>153</v>
      </c>
      <c r="B32" s="31"/>
      <c r="C32" s="31"/>
      <c r="D32" s="31"/>
      <c r="E32" s="31"/>
    </row>
    <row r="34" spans="2:3" x14ac:dyDescent="0.25">
      <c r="B34" s="28" t="s">
        <v>72</v>
      </c>
      <c r="C34" s="29">
        <f>SUMIFS($C$7:$C$29,$D$7:$D$29,"USD",$A$7:$A$29,"X")+SUMIFS($C$7:$C$29,$D$7:$D$29,"USD",$A$7:$A$29,"✓")</f>
        <v>0</v>
      </c>
    </row>
  </sheetData>
  <mergeCells count="1">
    <mergeCell ref="A32:E32"/>
  </mergeCells>
  <dataValidations count="1">
    <dataValidation type="list" allowBlank="1" errorTitle="Invalid Selection" error="Please select X or ✓, or leave blank" sqref="A8 A9 A10 A11 A12 A13 A14 A15 A16 A17 A18 A19 A20 A21 A22 A23 A24 A25 A26 A27 A28 A29" xr:uid="{00000000-0002-0000-0300-000000000000}">
      <formula1>"X,✓"</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Americas</vt:lpstr>
      <vt:lpstr>EMEA &amp; ASPAC</vt:lpstr>
      <vt:lpstr>CQG Futures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Tim Lee</cp:lastModifiedBy>
  <dcterms:created xsi:type="dcterms:W3CDTF">2025-10-29T09:37:53Z</dcterms:created>
  <dcterms:modified xsi:type="dcterms:W3CDTF">2025-11-07T17:25:33Z</dcterms:modified>
</cp:coreProperties>
</file>